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xiy Shynkarenko\Dropbox\UnB\CEA\Documentos_Originais\"/>
    </mc:Choice>
  </mc:AlternateContent>
  <bookViews>
    <workbookView xWindow="240" yWindow="132" windowWidth="11412" windowHeight="5100" tabRatio="842"/>
  </bookViews>
  <sheets>
    <sheet name="Geral" sheetId="9" r:id="rId1"/>
  </sheets>
  <calcPr calcId="162913"/>
</workbook>
</file>

<file path=xl/calcChain.xml><?xml version="1.0" encoding="utf-8"?>
<calcChain xmlns="http://schemas.openxmlformats.org/spreadsheetml/2006/main">
  <c r="Q35" i="9" l="1"/>
  <c r="AE22" i="9"/>
  <c r="AE20" i="9"/>
  <c r="AE18" i="9"/>
  <c r="AE16" i="9"/>
  <c r="AE14" i="9"/>
  <c r="AE10" i="9"/>
  <c r="AE8" i="9"/>
  <c r="AE6" i="9"/>
  <c r="AE4" i="9"/>
  <c r="AD24" i="9"/>
  <c r="AD22" i="9"/>
  <c r="AD20" i="9"/>
  <c r="AD18" i="9"/>
  <c r="AD10" i="9"/>
  <c r="AC10" i="9"/>
  <c r="AC12" i="9"/>
  <c r="AC24" i="9" s="1"/>
  <c r="AC14" i="9"/>
  <c r="AC16" i="9"/>
  <c r="AC18" i="9"/>
  <c r="AC8" i="9"/>
  <c r="AC6" i="9"/>
  <c r="AC4" i="9"/>
  <c r="Y6" i="9"/>
  <c r="Y8" i="9"/>
  <c r="Y10" i="9"/>
  <c r="Y12" i="9"/>
  <c r="Y14" i="9"/>
  <c r="Y16" i="9"/>
  <c r="Y18" i="9"/>
  <c r="Y20" i="9"/>
  <c r="Y22" i="9"/>
  <c r="X22" i="9"/>
  <c r="X20" i="9"/>
  <c r="X18" i="9"/>
  <c r="X16" i="9"/>
  <c r="X14" i="9"/>
  <c r="X12" i="9"/>
  <c r="X24" i="9" s="1"/>
  <c r="X10" i="9"/>
  <c r="X8" i="9"/>
  <c r="X6" i="9"/>
  <c r="X4" i="9"/>
  <c r="Y4" i="9"/>
  <c r="AA4" i="9"/>
  <c r="S36" i="9" l="1"/>
  <c r="AE12" i="9"/>
  <c r="AE24" i="9" s="1"/>
  <c r="S35" i="9"/>
  <c r="R35" i="9"/>
  <c r="Q36" i="9"/>
  <c r="Q37" i="9" s="1"/>
  <c r="AB20" i="9"/>
  <c r="K27" i="9"/>
  <c r="K28" i="9" s="1"/>
  <c r="AB6" i="9"/>
  <c r="AB4" i="9"/>
  <c r="AB10" i="9"/>
  <c r="AB8" i="9"/>
  <c r="AB14" i="9"/>
  <c r="AB18" i="9"/>
  <c r="AB12" i="9"/>
  <c r="AB16" i="9"/>
  <c r="AB22" i="9"/>
  <c r="R36" i="9" l="1"/>
  <c r="K29" i="9"/>
</calcChain>
</file>

<file path=xl/sharedStrings.xml><?xml version="1.0" encoding="utf-8"?>
<sst xmlns="http://schemas.openxmlformats.org/spreadsheetml/2006/main" count="145" uniqueCount="143">
  <si>
    <t>Fluxo sugerido do curso de Engenharia Aeroespacial</t>
  </si>
  <si>
    <t>Ciclo Básico</t>
  </si>
  <si>
    <t>Profissionalizante</t>
  </si>
  <si>
    <t>Projeto Integrador</t>
  </si>
  <si>
    <t>Optativas</t>
  </si>
  <si>
    <t>Estágio</t>
  </si>
  <si>
    <t>Ano</t>
  </si>
  <si>
    <t>Per</t>
  </si>
  <si>
    <t>Disciplinas</t>
  </si>
  <si>
    <t>Totais</t>
  </si>
  <si>
    <t>sala</t>
  </si>
  <si>
    <t>moodle</t>
  </si>
  <si>
    <t>Lab</t>
  </si>
  <si>
    <t>% em sala</t>
  </si>
  <si>
    <t>Cálculo 1</t>
  </si>
  <si>
    <t>Introdução à Álgebra Linear</t>
  </si>
  <si>
    <t>Engenharia e Ambiente</t>
  </si>
  <si>
    <t>Introdução a Engenharia</t>
  </si>
  <si>
    <t>Cálculo 2</t>
  </si>
  <si>
    <t>Física 1</t>
  </si>
  <si>
    <t>Física 1 Experimental</t>
  </si>
  <si>
    <t>Desenho Industrial Assistido por Computador</t>
  </si>
  <si>
    <t>Humanidades e Cidadania</t>
  </si>
  <si>
    <t>Ciências Aeroespaciais</t>
  </si>
  <si>
    <t>Cálculo 3</t>
  </si>
  <si>
    <t>Mecânica dos Sólidos para Engenharia</t>
  </si>
  <si>
    <t>Probabilidade e Estatística Aplicada a Engenharia</t>
  </si>
  <si>
    <t>Engenharia Econômica</t>
  </si>
  <si>
    <t>Métodos Numéricos para Engenharia</t>
  </si>
  <si>
    <t>Fundamentos da Teoria Eletromagnética</t>
  </si>
  <si>
    <t>Engenharia de Segurança do Trabalho</t>
  </si>
  <si>
    <t>Física Moderna</t>
  </si>
  <si>
    <t>Materiais de Construção de Engenharia</t>
  </si>
  <si>
    <t>Projeto Integrador 1</t>
  </si>
  <si>
    <t>Eletricidade Aplicada</t>
  </si>
  <si>
    <t>Gestão da Produção e Qualidade</t>
  </si>
  <si>
    <t>Fenômenos de Transporte</t>
  </si>
  <si>
    <t>Elasticidade e Plasticidade Aplicada</t>
  </si>
  <si>
    <t>Projeto de Sistemas de Controle</t>
  </si>
  <si>
    <t>Métodos Experimentais p/ Engenharia</t>
  </si>
  <si>
    <t>Circuitos Eletrônicos 1</t>
  </si>
  <si>
    <t>Materiais Compostos e Plásticos</t>
  </si>
  <si>
    <t>Termodinâmica 1</t>
  </si>
  <si>
    <t>Transferência de Calor</t>
  </si>
  <si>
    <t>Propulsão Química</t>
  </si>
  <si>
    <t>Projeto Integrador 2</t>
  </si>
  <si>
    <t>Estágio Supervisionado</t>
  </si>
  <si>
    <t>Propulsão Elétrica</t>
  </si>
  <si>
    <t>Engenharia Aeroespacial</t>
  </si>
  <si>
    <t>Total de créditos do curso:</t>
  </si>
  <si>
    <t>Total de horas/aula:</t>
  </si>
  <si>
    <t>Total de horas efetivas (aulas+estágio)</t>
  </si>
  <si>
    <t>Lista de disciplinas optativas:</t>
  </si>
  <si>
    <t>Projeto de Sistemas de Controle Auxiliados por Computadores 1.</t>
  </si>
  <si>
    <t>Projeto de Sistemas de Controle Auxiliados por Computadores 2.</t>
  </si>
  <si>
    <t>Análise Computacional de Estruturas.</t>
  </si>
  <si>
    <t>Projeto de Espaçonaves.</t>
  </si>
  <si>
    <t>Aerodinâmica Ambiental.</t>
  </si>
  <si>
    <t>Projeto de Grandes Estruturas Espaciais.</t>
  </si>
  <si>
    <t>Oceanografia.</t>
  </si>
  <si>
    <t>Introdução à Engenharia Biomédica.</t>
  </si>
  <si>
    <t>Sinais Neurais e Imageamento Cerebral.</t>
  </si>
  <si>
    <t>Sistemas Neurais e Controle Fisiológico.</t>
  </si>
  <si>
    <t>Cérebros, Mentes e Computadores.</t>
  </si>
  <si>
    <t>Introdução aos Elementos Finitos.</t>
  </si>
  <si>
    <t>Dinâmica e Controle de Atitude de Espaçonaves.</t>
  </si>
  <si>
    <t>Propulsão Avançada.</t>
  </si>
  <si>
    <t>Controle de Sistemas Lineares.</t>
  </si>
  <si>
    <t>Ciências de Vida no Espaço.</t>
  </si>
  <si>
    <t>Escoamentos Viscosos.</t>
  </si>
  <si>
    <t>Dinâmica de Estruturas Aeroespaciais.</t>
  </si>
  <si>
    <t>Sistemas de Controle Não-lineares.</t>
  </si>
  <si>
    <t>Métodos Estocásticos para Engenharia de Sistemas.</t>
  </si>
  <si>
    <t>Análise de Escoamento Turbulento.</t>
  </si>
  <si>
    <t>Dinâmica de Vôo Espacial.</t>
  </si>
  <si>
    <t>Mecânica dos Fluidos.</t>
  </si>
  <si>
    <t>Propulsão de Foguete.</t>
  </si>
  <si>
    <t>Dinâmica de Gases Reais.</t>
  </si>
  <si>
    <t>Propulsão por Turbina a Gás.</t>
  </si>
  <si>
    <t>Introdução à Determinação Estatística de Órbita 1.</t>
  </si>
  <si>
    <t>Introdução à Determinação Estatística de Órbita 2.</t>
  </si>
  <si>
    <t>Introdução à Sistemas de Navegação Global por Satélite.</t>
  </si>
  <si>
    <t>Introdução a Aeroelasticidade.</t>
  </si>
  <si>
    <t>Sistemas de Suporte de Vida de Espaçonaves.</t>
  </si>
  <si>
    <t>Controle de Estruturas Aeroespaciais 1.</t>
  </si>
  <si>
    <t>Aerodinâmica de Alta Velocidade.</t>
  </si>
  <si>
    <t>Projetos de Habitat Espacial.</t>
  </si>
  <si>
    <t>Projeto de Instrumentação de Sensoriamento Remoto.</t>
  </si>
  <si>
    <t>Matemática para Ciências de Engenharia Aeroespacial 1.</t>
  </si>
  <si>
    <t>Introdução à Transmissão Radiativa Atimosférica e ao Sensoriamento Remoto.</t>
  </si>
  <si>
    <t>Radar e Sensoriamento Remoto.</t>
  </si>
  <si>
    <t>Métodos de Análise de Dados para Engenharia.</t>
  </si>
  <si>
    <t>Modelagem do Oceano.</t>
  </si>
  <si>
    <t>Processos de Pequena Escala em Fluidos Geofísicos.</t>
  </si>
  <si>
    <t>Mecânica dos Fluidos Computacional.</t>
  </si>
  <si>
    <t>Ambiente Aeroespacial.</t>
  </si>
  <si>
    <t>Métodos Matemáticos em Dinâmica.</t>
  </si>
  <si>
    <t>Métodos Numéricos para Equações Diferenciais.</t>
  </si>
  <si>
    <t>Dinâmica dos Gases Computacional.</t>
  </si>
  <si>
    <t>Bioastronáutica.</t>
  </si>
  <si>
    <t>Métodos Computacinais em Dinâmica.</t>
  </si>
  <si>
    <t>Método de Elementos Finitos Não-linear.</t>
  </si>
  <si>
    <t>Dinâmica de Vôo Espacial Avançada.</t>
  </si>
  <si>
    <t>Geodésia de Satélites.</t>
  </si>
  <si>
    <t>Tópicos em Sensoriamento Remoto.</t>
  </si>
  <si>
    <t>Métodos de Elementos Finitos Avançados para Placas, Cascas e Sólidos.</t>
  </si>
  <si>
    <t>Sistemas de Controle</t>
  </si>
  <si>
    <t>Dinâmica dos Fluidos</t>
  </si>
  <si>
    <t>Mecânica do Vôo</t>
  </si>
  <si>
    <t>Mecânica de Estruturas Aeroespaciais</t>
  </si>
  <si>
    <t>Total</t>
  </si>
  <si>
    <t>Sistemas Aeroespaciais</t>
  </si>
  <si>
    <t>Tecnologia de Plasma II</t>
  </si>
  <si>
    <t>Tecnologia de Plasma I</t>
  </si>
  <si>
    <t>Satélites e Plataformas Espaciais II</t>
  </si>
  <si>
    <t>Satélites e Plataformas Espaciais I</t>
  </si>
  <si>
    <t>Engenharia de Sistemas Aeroespaciais</t>
  </si>
  <si>
    <t>Estrutura e Materias Compósitos.</t>
  </si>
  <si>
    <t>Princípios de Comunicação</t>
  </si>
  <si>
    <t>Dinâmica de Estruturas Aeroespaciais</t>
  </si>
  <si>
    <t>Mecânica do Voo Espacial</t>
  </si>
  <si>
    <t>Opt.</t>
  </si>
  <si>
    <t>Cred.</t>
  </si>
  <si>
    <t>[%]</t>
  </si>
  <si>
    <t>Trabalho de Conclusão de Curso 1</t>
  </si>
  <si>
    <t>Trabalho de Conclusão de Curso 2</t>
  </si>
  <si>
    <t>Química Geral Experimental</t>
  </si>
  <si>
    <t>Química Geral Teórica</t>
  </si>
  <si>
    <t>Processos de Fabricação</t>
  </si>
  <si>
    <t>Computação Básica</t>
  </si>
  <si>
    <t>Controle de Sistemas Aeroespaciais</t>
  </si>
  <si>
    <t>Aerodinâmica de Sistemas Aeroespaciais</t>
  </si>
  <si>
    <t>Dinâmica dos Gases para Sistemas Aeroespaciais</t>
  </si>
  <si>
    <t>Projetos de Sistemas de Observação da Terra</t>
  </si>
  <si>
    <t>Métodos Matemáticos para Engenharia</t>
  </si>
  <si>
    <t>Propulsão Aeroespacial</t>
  </si>
  <si>
    <t>Projeto de Sistemas Aeroespaciais</t>
  </si>
  <si>
    <t>Propulsão Aeronautica</t>
  </si>
  <si>
    <t>[%]DEG</t>
  </si>
  <si>
    <t>OPT</t>
  </si>
  <si>
    <t>OBR2</t>
  </si>
  <si>
    <t>Obrig. (1+2)</t>
  </si>
  <si>
    <t>OBR1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</si>
</sst>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7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theme="9" tint="0.39991454817346722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33"/>
      </patternFill>
    </fill>
    <fill>
      <patternFill patternType="solid">
        <fgColor rgb="FF99CC00"/>
        <bgColor indexed="51"/>
      </patternFill>
    </fill>
    <fill>
      <patternFill patternType="solid">
        <fgColor rgb="FF99CC00"/>
        <bgColor indexed="33"/>
      </patternFill>
    </fill>
    <fill>
      <patternFill patternType="solid">
        <fgColor rgb="FFFF00FF"/>
        <bgColor indexed="33"/>
      </patternFill>
    </fill>
    <fill>
      <patternFill patternType="solid">
        <fgColor rgb="FFFF00FF"/>
        <bgColor rgb="FF99CC00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51"/>
      </patternFill>
    </fill>
    <fill>
      <patternFill patternType="solid">
        <fgColor rgb="FFFF00FF"/>
        <bgColor theme="9" tint="0.39991454817346722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3" fillId="0" borderId="1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right"/>
    </xf>
    <xf numFmtId="164" fontId="7" fillId="0" borderId="0" xfId="0" applyNumberFormat="1" applyFont="1"/>
    <xf numFmtId="0" fontId="8" fillId="12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15" borderId="2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3" xfId="0" applyBorder="1"/>
    <xf numFmtId="0" fontId="8" fillId="13" borderId="2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8" fillId="16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4" fillId="0" borderId="3" xfId="0" applyFont="1" applyBorder="1"/>
    <xf numFmtId="0" fontId="19" fillId="18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9" fontId="17" fillId="0" borderId="3" xfId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5" borderId="43" xfId="0" applyFont="1" applyFill="1" applyBorder="1" applyAlignment="1">
      <alignment horizontal="center" vertical="center" wrapText="1"/>
    </xf>
    <xf numFmtId="0" fontId="8" fillId="15" borderId="29" xfId="0" applyFont="1" applyFill="1" applyBorder="1" applyAlignment="1">
      <alignment horizontal="center" vertical="center" wrapText="1"/>
    </xf>
    <xf numFmtId="0" fontId="8" fillId="15" borderId="44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8" fillId="15" borderId="22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center" vertical="center" wrapText="1"/>
    </xf>
    <xf numFmtId="0" fontId="8" fillId="15" borderId="25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8" borderId="28" xfId="0" applyFont="1" applyFill="1" applyBorder="1" applyAlignment="1">
      <alignment horizontal="center" vertical="center" wrapText="1"/>
    </xf>
    <xf numFmtId="0" fontId="8" fillId="18" borderId="29" xfId="0" applyFont="1" applyFill="1" applyBorder="1" applyAlignment="1">
      <alignment horizontal="center" vertical="center" wrapText="1"/>
    </xf>
    <xf numFmtId="0" fontId="8" fillId="18" borderId="3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10" borderId="38" xfId="0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0" fontId="8" fillId="10" borderId="4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7" borderId="43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8" fillId="10" borderId="41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6" xfId="0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3" fillId="6" borderId="3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8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00FF"/>
      <color rgb="FFFFFF00"/>
      <color rgb="FF99CC00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showGridLines="0" tabSelected="1" zoomScaleNormal="100" workbookViewId="0">
      <selection activeCell="O10" sqref="O10:Q10"/>
    </sheetView>
  </sheetViews>
  <sheetFormatPr defaultRowHeight="14.4" x14ac:dyDescent="0.55000000000000004"/>
  <cols>
    <col min="1" max="1" width="4.5234375" customWidth="1"/>
    <col min="2" max="2" width="4.41796875" customWidth="1"/>
    <col min="3" max="4" width="4.68359375" customWidth="1"/>
    <col min="5" max="5" width="4.1015625" customWidth="1"/>
    <col min="6" max="6" width="4.68359375" customWidth="1"/>
    <col min="7" max="8" width="4.5234375" customWidth="1"/>
    <col min="9" max="9" width="4.68359375" customWidth="1"/>
    <col min="10" max="17" width="4.5234375" customWidth="1"/>
    <col min="18" max="18" width="4.41796875" customWidth="1"/>
    <col min="19" max="20" width="4.5234375" customWidth="1"/>
    <col min="21" max="21" width="4.68359375" customWidth="1"/>
    <col min="22" max="23" width="4.5234375" customWidth="1"/>
    <col min="24" max="24" width="9.41796875" customWidth="1"/>
    <col min="25" max="25" width="8.89453125" customWidth="1"/>
    <col min="26" max="26" width="8.68359375" hidden="1" customWidth="1"/>
    <col min="27" max="27" width="8.41796875" customWidth="1"/>
    <col min="28" max="28" width="8.68359375" customWidth="1"/>
  </cols>
  <sheetData>
    <row r="1" spans="1:32" ht="17.7" x14ac:dyDescent="0.6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32" x14ac:dyDescent="0.55000000000000004">
      <c r="A2" s="6"/>
      <c r="B2" s="6"/>
      <c r="C2" s="158" t="s">
        <v>1</v>
      </c>
      <c r="D2" s="158"/>
      <c r="E2" s="158"/>
      <c r="F2" s="159" t="s">
        <v>2</v>
      </c>
      <c r="G2" s="159"/>
      <c r="H2" s="159"/>
      <c r="I2" s="160" t="s">
        <v>3</v>
      </c>
      <c r="J2" s="160"/>
      <c r="K2" s="160"/>
      <c r="L2" s="161" t="s">
        <v>4</v>
      </c>
      <c r="M2" s="161"/>
      <c r="N2" s="161"/>
      <c r="O2" s="162" t="s">
        <v>5</v>
      </c>
      <c r="P2" s="162"/>
      <c r="Q2" s="163"/>
      <c r="R2" s="142"/>
      <c r="S2" s="143"/>
      <c r="T2" s="143"/>
      <c r="U2" s="6"/>
      <c r="V2" s="6"/>
      <c r="W2" s="6"/>
      <c r="X2" s="6"/>
      <c r="Y2" s="6"/>
      <c r="Z2" s="6"/>
      <c r="AA2" s="6"/>
      <c r="AB2" s="6"/>
    </row>
    <row r="3" spans="1:32" x14ac:dyDescent="0.55000000000000004">
      <c r="A3" s="23" t="s">
        <v>6</v>
      </c>
      <c r="B3" s="23" t="s">
        <v>7</v>
      </c>
      <c r="C3" s="164" t="s">
        <v>8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5"/>
      <c r="S3" s="165"/>
      <c r="T3" s="165"/>
      <c r="U3" s="166"/>
      <c r="V3" s="166"/>
      <c r="W3" s="166"/>
      <c r="X3" s="23" t="s">
        <v>9</v>
      </c>
      <c r="Y3" s="7" t="s">
        <v>10</v>
      </c>
      <c r="Z3" s="42" t="s">
        <v>11</v>
      </c>
      <c r="AA3" s="43" t="s">
        <v>12</v>
      </c>
      <c r="AB3" s="43" t="s">
        <v>13</v>
      </c>
      <c r="AC3" s="43" t="s">
        <v>142</v>
      </c>
      <c r="AD3" s="43" t="s">
        <v>140</v>
      </c>
      <c r="AE3" s="43" t="s">
        <v>139</v>
      </c>
    </row>
    <row r="4" spans="1:32" ht="30" customHeight="1" x14ac:dyDescent="0.55000000000000004">
      <c r="A4" s="64">
        <v>1</v>
      </c>
      <c r="B4" s="64">
        <v>1</v>
      </c>
      <c r="C4" s="167" t="s">
        <v>14</v>
      </c>
      <c r="D4" s="168"/>
      <c r="E4" s="169"/>
      <c r="F4" s="104" t="s">
        <v>15</v>
      </c>
      <c r="G4" s="105"/>
      <c r="H4" s="106"/>
      <c r="I4" s="104" t="s">
        <v>21</v>
      </c>
      <c r="J4" s="105"/>
      <c r="K4" s="106"/>
      <c r="L4" s="104" t="s">
        <v>16</v>
      </c>
      <c r="M4" s="105"/>
      <c r="N4" s="106"/>
      <c r="O4" s="138" t="s">
        <v>17</v>
      </c>
      <c r="P4" s="139"/>
      <c r="Q4" s="140"/>
      <c r="R4" s="156"/>
      <c r="S4" s="157"/>
      <c r="T4" s="157"/>
      <c r="U4" s="141"/>
      <c r="V4" s="141"/>
      <c r="W4" s="141"/>
      <c r="X4" s="39">
        <f>C5+D5+F5+G5+I5+J5+L5+M5+O5+P5+R5+S5+U5+V5</f>
        <v>22</v>
      </c>
      <c r="Y4" s="34">
        <f>C5+F5+I5+L5+O5+R5+U5</f>
        <v>14</v>
      </c>
      <c r="Z4" s="74">
        <v>2</v>
      </c>
      <c r="AA4" s="44">
        <f>D5+G5+J5+M5+P5+S5+V5</f>
        <v>8</v>
      </c>
      <c r="AB4" s="73">
        <f>Y4/X4</f>
        <v>0.63636363636363635</v>
      </c>
      <c r="AC4" s="45">
        <f>C5+D5+F5+G5+I5+J5+L5+M5+O5+P5+R5+S5+U5+V5</f>
        <v>22</v>
      </c>
      <c r="AD4" s="45">
        <v>0</v>
      </c>
      <c r="AE4" s="45">
        <f>X4-AC4-AD4</f>
        <v>0</v>
      </c>
      <c r="AF4" s="40"/>
    </row>
    <row r="5" spans="1:32" x14ac:dyDescent="0.55000000000000004">
      <c r="A5" s="64"/>
      <c r="B5" s="64"/>
      <c r="C5" s="8">
        <v>4</v>
      </c>
      <c r="D5" s="8">
        <v>2</v>
      </c>
      <c r="E5" s="8">
        <v>6</v>
      </c>
      <c r="F5" s="8">
        <v>2</v>
      </c>
      <c r="G5" s="8">
        <v>2</v>
      </c>
      <c r="H5" s="8">
        <v>6</v>
      </c>
      <c r="I5" s="8">
        <v>2</v>
      </c>
      <c r="J5" s="8">
        <v>4</v>
      </c>
      <c r="K5" s="8">
        <v>6</v>
      </c>
      <c r="L5" s="8">
        <v>4</v>
      </c>
      <c r="M5" s="8">
        <v>0</v>
      </c>
      <c r="N5" s="8">
        <v>6</v>
      </c>
      <c r="O5" s="22">
        <v>2</v>
      </c>
      <c r="P5" s="22">
        <v>0</v>
      </c>
      <c r="Q5" s="22">
        <v>2</v>
      </c>
      <c r="U5" s="35"/>
      <c r="V5" s="35"/>
      <c r="W5" s="35"/>
      <c r="X5" s="39"/>
      <c r="Y5" s="34"/>
      <c r="Z5" s="74"/>
      <c r="AA5" s="44"/>
      <c r="AB5" s="73"/>
      <c r="AC5" s="46"/>
      <c r="AD5" s="46"/>
      <c r="AE5" s="46"/>
      <c r="AF5" s="41"/>
    </row>
    <row r="6" spans="1:32" ht="30" customHeight="1" x14ac:dyDescent="0.55000000000000004">
      <c r="A6" s="64"/>
      <c r="B6" s="64">
        <v>2</v>
      </c>
      <c r="C6" s="135" t="s">
        <v>18</v>
      </c>
      <c r="D6" s="112"/>
      <c r="E6" s="113"/>
      <c r="F6" s="111" t="s">
        <v>19</v>
      </c>
      <c r="G6" s="112"/>
      <c r="H6" s="113"/>
      <c r="I6" s="111" t="s">
        <v>20</v>
      </c>
      <c r="J6" s="112"/>
      <c r="K6" s="113"/>
      <c r="L6" s="111" t="s">
        <v>26</v>
      </c>
      <c r="M6" s="112"/>
      <c r="N6" s="113"/>
      <c r="O6" s="104" t="s">
        <v>129</v>
      </c>
      <c r="P6" s="105"/>
      <c r="Q6" s="106"/>
      <c r="R6" s="115" t="s">
        <v>23</v>
      </c>
      <c r="S6" s="93"/>
      <c r="T6" s="94"/>
      <c r="U6" s="153"/>
      <c r="V6" s="154"/>
      <c r="W6" s="155"/>
      <c r="X6" s="39">
        <f>C7+D7+F7+G7+I7+J7+L7+M7+O7+P7+R7+S7+U7+V7</f>
        <v>26</v>
      </c>
      <c r="Y6" s="34">
        <f>C7+F7+I7+L7+O7+R7+U7</f>
        <v>18</v>
      </c>
      <c r="Z6" s="74">
        <v>2</v>
      </c>
      <c r="AA6" s="72">
        <v>8</v>
      </c>
      <c r="AB6" s="73">
        <f>Y6/X6</f>
        <v>0.69230769230769229</v>
      </c>
      <c r="AC6" s="45">
        <f>C7+D7+F7+G7+I7+J7+L7+M7+O7+P7+R7+S7+U7+V7</f>
        <v>26</v>
      </c>
      <c r="AD6" s="45">
        <v>0</v>
      </c>
      <c r="AE6" s="45">
        <f>X6-AC6-AD6</f>
        <v>0</v>
      </c>
      <c r="AF6" s="41"/>
    </row>
    <row r="7" spans="1:32" x14ac:dyDescent="0.55000000000000004">
      <c r="A7" s="64"/>
      <c r="B7" s="64"/>
      <c r="C7" s="8">
        <v>4</v>
      </c>
      <c r="D7" s="8">
        <v>2</v>
      </c>
      <c r="E7" s="8">
        <v>6</v>
      </c>
      <c r="F7" s="8">
        <v>4</v>
      </c>
      <c r="G7" s="8">
        <v>0</v>
      </c>
      <c r="H7" s="8">
        <v>0</v>
      </c>
      <c r="I7" s="8">
        <v>0</v>
      </c>
      <c r="J7" s="8">
        <v>2</v>
      </c>
      <c r="K7" s="8">
        <v>0</v>
      </c>
      <c r="L7" s="8">
        <v>4</v>
      </c>
      <c r="M7" s="8">
        <v>0</v>
      </c>
      <c r="N7" s="8">
        <v>6</v>
      </c>
      <c r="O7" s="8">
        <v>4</v>
      </c>
      <c r="P7" s="8">
        <v>2</v>
      </c>
      <c r="Q7" s="8">
        <v>6</v>
      </c>
      <c r="R7" s="27">
        <v>2</v>
      </c>
      <c r="S7" s="27">
        <v>2</v>
      </c>
      <c r="T7" s="27">
        <v>6</v>
      </c>
      <c r="X7" s="32"/>
      <c r="Y7" s="32"/>
      <c r="Z7" s="74"/>
      <c r="AA7" s="72"/>
      <c r="AB7" s="73"/>
      <c r="AC7" s="47"/>
      <c r="AD7" s="47"/>
      <c r="AE7" s="47"/>
    </row>
    <row r="8" spans="1:32" ht="30" customHeight="1" x14ac:dyDescent="0.55000000000000004">
      <c r="A8" s="64">
        <v>2</v>
      </c>
      <c r="B8" s="64">
        <v>1</v>
      </c>
      <c r="C8" s="135" t="s">
        <v>24</v>
      </c>
      <c r="D8" s="112"/>
      <c r="E8" s="113"/>
      <c r="F8" s="111" t="s">
        <v>25</v>
      </c>
      <c r="G8" s="112"/>
      <c r="H8" s="113"/>
      <c r="I8" s="111" t="s">
        <v>27</v>
      </c>
      <c r="J8" s="112"/>
      <c r="K8" s="113"/>
      <c r="L8" s="111" t="s">
        <v>127</v>
      </c>
      <c r="M8" s="112"/>
      <c r="N8" s="113"/>
      <c r="O8" s="111" t="s">
        <v>126</v>
      </c>
      <c r="P8" s="112"/>
      <c r="Q8" s="114"/>
      <c r="R8" s="147" t="s">
        <v>28</v>
      </c>
      <c r="S8" s="148"/>
      <c r="T8" s="149"/>
      <c r="U8" s="115" t="s">
        <v>111</v>
      </c>
      <c r="V8" s="93"/>
      <c r="W8" s="94"/>
      <c r="X8" s="39">
        <f>C9+D9+F9+G9+I9+J9+L9+M9+O9+P9+R9+S9+U9+V9</f>
        <v>28</v>
      </c>
      <c r="Y8" s="34">
        <f>C9+F9+I9+L9+O9+R9+U9</f>
        <v>22</v>
      </c>
      <c r="Z8" s="74">
        <v>2</v>
      </c>
      <c r="AA8" s="72">
        <v>8</v>
      </c>
      <c r="AB8" s="73">
        <f>Y8/X8</f>
        <v>0.7857142857142857</v>
      </c>
      <c r="AC8" s="45">
        <f>C9+D9+F9+G9+I9+J9+L9+M9+O9+P9+R9+S9+U9+V9</f>
        <v>28</v>
      </c>
      <c r="AD8" s="45">
        <v>0</v>
      </c>
      <c r="AE8" s="45">
        <f>X8-AC8-AD8</f>
        <v>0</v>
      </c>
    </row>
    <row r="9" spans="1:32" x14ac:dyDescent="0.55000000000000004">
      <c r="A9" s="64"/>
      <c r="B9" s="64"/>
      <c r="C9" s="8">
        <v>4</v>
      </c>
      <c r="D9" s="8">
        <v>2</v>
      </c>
      <c r="E9" s="8">
        <v>6</v>
      </c>
      <c r="F9" s="8">
        <v>4</v>
      </c>
      <c r="G9" s="8">
        <v>0</v>
      </c>
      <c r="H9" s="8">
        <v>6</v>
      </c>
      <c r="I9" s="8">
        <v>4</v>
      </c>
      <c r="J9" s="8">
        <v>0</v>
      </c>
      <c r="K9" s="8">
        <v>4</v>
      </c>
      <c r="L9" s="8">
        <v>4</v>
      </c>
      <c r="M9" s="8">
        <v>0</v>
      </c>
      <c r="N9" s="8">
        <v>0</v>
      </c>
      <c r="O9" s="8">
        <v>0</v>
      </c>
      <c r="P9" s="8">
        <v>2</v>
      </c>
      <c r="Q9" s="8">
        <v>0</v>
      </c>
      <c r="R9" s="8">
        <v>2</v>
      </c>
      <c r="S9" s="8">
        <v>2</v>
      </c>
      <c r="T9" s="8">
        <v>6</v>
      </c>
      <c r="U9" s="27">
        <v>4</v>
      </c>
      <c r="V9" s="27">
        <v>0</v>
      </c>
      <c r="W9" s="27">
        <v>6</v>
      </c>
      <c r="X9" s="32"/>
      <c r="Y9" s="32"/>
      <c r="Z9" s="74"/>
      <c r="AA9" s="72"/>
      <c r="AB9" s="73"/>
      <c r="AC9" s="47"/>
      <c r="AD9" s="47"/>
      <c r="AE9" s="47"/>
    </row>
    <row r="10" spans="1:32" ht="30" customHeight="1" x14ac:dyDescent="0.55000000000000004">
      <c r="A10" s="64"/>
      <c r="B10" s="64">
        <v>2</v>
      </c>
      <c r="C10" s="131" t="s">
        <v>33</v>
      </c>
      <c r="D10" s="131"/>
      <c r="E10" s="131"/>
      <c r="F10" s="135" t="s">
        <v>36</v>
      </c>
      <c r="G10" s="112"/>
      <c r="H10" s="113"/>
      <c r="I10" s="150" t="s">
        <v>134</v>
      </c>
      <c r="J10" s="151"/>
      <c r="K10" s="152"/>
      <c r="L10" s="136" t="s">
        <v>37</v>
      </c>
      <c r="M10" s="126"/>
      <c r="N10" s="137"/>
      <c r="O10" s="116" t="s">
        <v>40</v>
      </c>
      <c r="P10" s="117"/>
      <c r="Q10" s="118"/>
      <c r="R10" s="101" t="s">
        <v>31</v>
      </c>
      <c r="S10" s="102"/>
      <c r="T10" s="103"/>
      <c r="U10" s="128"/>
      <c r="V10" s="129"/>
      <c r="W10" s="130"/>
      <c r="X10" s="39">
        <f>C11+D11+F11+G11+I11+J11+L11+M11+O11+P11+R11+S11+U11+V11</f>
        <v>29</v>
      </c>
      <c r="Y10" s="34">
        <f>C11+F11+I11+L11+O11+R11+U11</f>
        <v>20</v>
      </c>
      <c r="Z10" s="74">
        <v>5</v>
      </c>
      <c r="AA10" s="72">
        <v>8</v>
      </c>
      <c r="AB10" s="73">
        <f>Y10/X10</f>
        <v>0.68965517241379315</v>
      </c>
      <c r="AC10" s="45">
        <f>F11+G11+I11+J11+L11+M11</f>
        <v>13</v>
      </c>
      <c r="AD10" s="45">
        <f>C11+D11</f>
        <v>4</v>
      </c>
      <c r="AE10" s="45">
        <f>X10-AC10-AD10</f>
        <v>12</v>
      </c>
    </row>
    <row r="11" spans="1:32" x14ac:dyDescent="0.55000000000000004">
      <c r="A11" s="64"/>
      <c r="B11" s="64"/>
      <c r="C11" s="11">
        <v>0</v>
      </c>
      <c r="D11" s="11">
        <v>4</v>
      </c>
      <c r="E11" s="11">
        <v>6</v>
      </c>
      <c r="F11" s="8">
        <v>4</v>
      </c>
      <c r="G11" s="10">
        <v>1</v>
      </c>
      <c r="H11" s="8">
        <v>6</v>
      </c>
      <c r="I11" s="22">
        <v>4</v>
      </c>
      <c r="J11" s="22">
        <v>0</v>
      </c>
      <c r="K11" s="22">
        <v>6</v>
      </c>
      <c r="L11" s="9">
        <v>4</v>
      </c>
      <c r="M11" s="9">
        <v>0</v>
      </c>
      <c r="N11" s="9">
        <v>6</v>
      </c>
      <c r="O11" s="30">
        <v>4</v>
      </c>
      <c r="P11" s="30">
        <v>2</v>
      </c>
      <c r="Q11" s="30">
        <v>6</v>
      </c>
      <c r="R11" s="30">
        <v>4</v>
      </c>
      <c r="S11" s="31">
        <v>2</v>
      </c>
      <c r="T11" s="36">
        <v>6</v>
      </c>
      <c r="U11" s="37"/>
      <c r="V11" s="35"/>
      <c r="W11" s="38"/>
      <c r="X11" s="34"/>
      <c r="Y11" s="32"/>
      <c r="Z11" s="74"/>
      <c r="AA11" s="72"/>
      <c r="AB11" s="73"/>
      <c r="AC11" s="47"/>
      <c r="AD11" s="47"/>
      <c r="AE11" s="47"/>
    </row>
    <row r="12" spans="1:32" ht="30" customHeight="1" x14ac:dyDescent="0.55000000000000004">
      <c r="A12" s="64">
        <v>3</v>
      </c>
      <c r="B12" s="64">
        <v>1</v>
      </c>
      <c r="C12" s="119" t="s">
        <v>29</v>
      </c>
      <c r="D12" s="120"/>
      <c r="E12" s="121"/>
      <c r="F12" s="122" t="s">
        <v>34</v>
      </c>
      <c r="G12" s="123"/>
      <c r="H12" s="124"/>
      <c r="I12" s="132" t="s">
        <v>32</v>
      </c>
      <c r="J12" s="133"/>
      <c r="K12" s="134"/>
      <c r="L12" s="125" t="s">
        <v>107</v>
      </c>
      <c r="M12" s="126"/>
      <c r="N12" s="127"/>
      <c r="O12" s="136" t="s">
        <v>42</v>
      </c>
      <c r="P12" s="126"/>
      <c r="Q12" s="127"/>
      <c r="R12" s="101" t="s">
        <v>39</v>
      </c>
      <c r="S12" s="102"/>
      <c r="T12" s="103"/>
      <c r="U12" s="153"/>
      <c r="V12" s="154"/>
      <c r="W12" s="155"/>
      <c r="X12" s="39">
        <f>C13+D13+F13+G13+I13+J13+L13+M13+O13+P13+R13+S13+U13+V13</f>
        <v>29</v>
      </c>
      <c r="Y12" s="34">
        <f>C13+F13+I13+L13+O13+R13+U13</f>
        <v>21</v>
      </c>
      <c r="Z12" s="74">
        <v>0</v>
      </c>
      <c r="AA12" s="72">
        <v>8</v>
      </c>
      <c r="AB12" s="73">
        <f>Y12/X12</f>
        <v>0.72413793103448276</v>
      </c>
      <c r="AC12" s="45">
        <f>C13+D13+F13+G13+I13+J13+L13+M13+O13+P13</f>
        <v>25</v>
      </c>
      <c r="AD12" s="45">
        <v>0</v>
      </c>
      <c r="AE12" s="45">
        <f>X12-AC12-AD12</f>
        <v>4</v>
      </c>
    </row>
    <row r="13" spans="1:32" x14ac:dyDescent="0.55000000000000004">
      <c r="A13" s="64"/>
      <c r="B13" s="64"/>
      <c r="C13" s="22">
        <v>4</v>
      </c>
      <c r="D13" s="22">
        <v>2</v>
      </c>
      <c r="E13" s="22">
        <v>6</v>
      </c>
      <c r="F13" s="56">
        <v>4</v>
      </c>
      <c r="G13" s="56">
        <v>2</v>
      </c>
      <c r="H13" s="56">
        <v>6</v>
      </c>
      <c r="I13" s="8">
        <v>3</v>
      </c>
      <c r="J13" s="8">
        <v>1</v>
      </c>
      <c r="K13" s="8">
        <v>6</v>
      </c>
      <c r="L13" s="9">
        <v>4</v>
      </c>
      <c r="M13" s="9">
        <v>1</v>
      </c>
      <c r="N13" s="9">
        <v>4</v>
      </c>
      <c r="O13" s="9">
        <v>4</v>
      </c>
      <c r="P13" s="9">
        <v>0</v>
      </c>
      <c r="Q13" s="9">
        <v>6</v>
      </c>
      <c r="R13" s="30">
        <v>2</v>
      </c>
      <c r="S13" s="30">
        <v>2</v>
      </c>
      <c r="T13" s="30">
        <v>4</v>
      </c>
      <c r="X13" s="32"/>
      <c r="Y13" s="32"/>
      <c r="Z13" s="74"/>
      <c r="AA13" s="72"/>
      <c r="AB13" s="73"/>
      <c r="AC13" s="47"/>
      <c r="AD13" s="47"/>
      <c r="AE13" s="47"/>
    </row>
    <row r="14" spans="1:32" ht="30" customHeight="1" x14ac:dyDescent="0.55000000000000004">
      <c r="A14" s="64"/>
      <c r="B14" s="64">
        <v>2</v>
      </c>
      <c r="C14" s="170" t="s">
        <v>22</v>
      </c>
      <c r="D14" s="168"/>
      <c r="E14" s="169"/>
      <c r="F14" s="111" t="s">
        <v>35</v>
      </c>
      <c r="G14" s="112"/>
      <c r="H14" s="113"/>
      <c r="I14" s="107" t="s">
        <v>131</v>
      </c>
      <c r="J14" s="90"/>
      <c r="K14" s="91"/>
      <c r="L14" s="89" t="s">
        <v>43</v>
      </c>
      <c r="M14" s="90"/>
      <c r="N14" s="91"/>
      <c r="O14" s="98" t="s">
        <v>106</v>
      </c>
      <c r="P14" s="99"/>
      <c r="Q14" s="100"/>
      <c r="R14" s="66" t="s">
        <v>128</v>
      </c>
      <c r="S14" s="67"/>
      <c r="T14" s="68"/>
      <c r="X14" s="39">
        <f>C15+D15+F15+G15+I15+J15+L15+M15+O15+P15+R15+S15+U15+V15</f>
        <v>27</v>
      </c>
      <c r="Y14" s="34">
        <f>C15+F15+I15+L15+O15+R15+U15</f>
        <v>23</v>
      </c>
      <c r="Z14" s="74">
        <v>0</v>
      </c>
      <c r="AA14" s="72">
        <v>8</v>
      </c>
      <c r="AB14" s="73">
        <f>Y14/X14</f>
        <v>0.85185185185185186</v>
      </c>
      <c r="AC14" s="45">
        <f>C15+D15+F15+G15+I15+J15+L15+M15+O15+P15</f>
        <v>23</v>
      </c>
      <c r="AD14" s="45">
        <v>0</v>
      </c>
      <c r="AE14" s="45">
        <f>X14-AC14-AD14</f>
        <v>4</v>
      </c>
    </row>
    <row r="15" spans="1:32" x14ac:dyDescent="0.55000000000000004">
      <c r="A15" s="64"/>
      <c r="B15" s="64"/>
      <c r="C15" s="8">
        <v>4</v>
      </c>
      <c r="D15" s="8">
        <v>0</v>
      </c>
      <c r="E15" s="8">
        <v>6</v>
      </c>
      <c r="F15" s="8">
        <v>4</v>
      </c>
      <c r="G15" s="8">
        <v>0</v>
      </c>
      <c r="H15" s="8">
        <v>2</v>
      </c>
      <c r="I15" s="9">
        <v>4</v>
      </c>
      <c r="J15" s="9">
        <v>1</v>
      </c>
      <c r="K15" s="9">
        <v>6</v>
      </c>
      <c r="L15" s="9">
        <v>5</v>
      </c>
      <c r="M15" s="9">
        <v>1</v>
      </c>
      <c r="N15" s="9">
        <v>5</v>
      </c>
      <c r="O15" s="24">
        <v>4</v>
      </c>
      <c r="P15" s="24">
        <v>0</v>
      </c>
      <c r="Q15" s="24">
        <v>6</v>
      </c>
      <c r="R15" s="12">
        <v>2</v>
      </c>
      <c r="S15" s="12">
        <v>2</v>
      </c>
      <c r="T15" s="12">
        <v>6</v>
      </c>
      <c r="X15" s="32"/>
      <c r="Y15" s="32"/>
      <c r="Z15" s="74"/>
      <c r="AA15" s="72"/>
      <c r="AB15" s="73"/>
      <c r="AC15" s="47"/>
      <c r="AD15" s="47"/>
      <c r="AE15" s="47"/>
    </row>
    <row r="16" spans="1:32" ht="30" customHeight="1" x14ac:dyDescent="0.55000000000000004">
      <c r="A16" s="64">
        <v>4</v>
      </c>
      <c r="B16" s="64">
        <v>1</v>
      </c>
      <c r="C16" s="104" t="s">
        <v>30</v>
      </c>
      <c r="D16" s="105"/>
      <c r="E16" s="106"/>
      <c r="F16" s="98" t="s">
        <v>132</v>
      </c>
      <c r="G16" s="99"/>
      <c r="H16" s="100"/>
      <c r="I16" s="89" t="s">
        <v>109</v>
      </c>
      <c r="J16" s="90"/>
      <c r="K16" s="91"/>
      <c r="L16" s="89" t="s">
        <v>108</v>
      </c>
      <c r="M16" s="90"/>
      <c r="N16" s="91"/>
      <c r="O16" s="69" t="s">
        <v>38</v>
      </c>
      <c r="P16" s="70"/>
      <c r="Q16" s="71"/>
      <c r="R16" s="108" t="s">
        <v>118</v>
      </c>
      <c r="S16" s="109"/>
      <c r="T16" s="110"/>
      <c r="X16" s="39">
        <f>C17+D17+F17+G17+I17+J17+L17+M17+O17+P17+R17+S17+U17+V17</f>
        <v>23</v>
      </c>
      <c r="Y16" s="34">
        <f>C17+F17+I17+L17+O17+R17+U17</f>
        <v>21</v>
      </c>
      <c r="Z16" s="74">
        <v>0</v>
      </c>
      <c r="AA16" s="72">
        <v>8</v>
      </c>
      <c r="AB16" s="73">
        <f>Y16/X16</f>
        <v>0.91304347826086951</v>
      </c>
      <c r="AC16" s="45">
        <f>C17+D17+F17+G17+I17+J17+L17+M17</f>
        <v>15</v>
      </c>
      <c r="AD16" s="45">
        <v>0</v>
      </c>
      <c r="AE16" s="45">
        <f>X16-AC16-AD16</f>
        <v>8</v>
      </c>
    </row>
    <row r="17" spans="1:31" x14ac:dyDescent="0.55000000000000004">
      <c r="A17" s="64"/>
      <c r="B17" s="64"/>
      <c r="C17" s="8">
        <v>1</v>
      </c>
      <c r="D17" s="8">
        <v>1</v>
      </c>
      <c r="E17" s="8">
        <v>2</v>
      </c>
      <c r="F17" s="24">
        <v>4</v>
      </c>
      <c r="G17" s="24">
        <v>0</v>
      </c>
      <c r="H17" s="24">
        <v>6</v>
      </c>
      <c r="I17" s="9">
        <v>4</v>
      </c>
      <c r="J17" s="9">
        <v>1</v>
      </c>
      <c r="K17" s="9">
        <v>6</v>
      </c>
      <c r="L17" s="9">
        <v>4</v>
      </c>
      <c r="M17" s="9">
        <v>0</v>
      </c>
      <c r="N17" s="9">
        <v>6</v>
      </c>
      <c r="O17" s="28">
        <v>4</v>
      </c>
      <c r="P17" s="28">
        <v>0</v>
      </c>
      <c r="Q17" s="28">
        <v>6</v>
      </c>
      <c r="R17" s="12">
        <v>4</v>
      </c>
      <c r="S17" s="12">
        <v>0</v>
      </c>
      <c r="T17" s="12">
        <v>6</v>
      </c>
      <c r="X17" s="32"/>
      <c r="Y17" s="32"/>
      <c r="Z17" s="74"/>
      <c r="AA17" s="72"/>
      <c r="AB17" s="73"/>
      <c r="AC17" s="47"/>
      <c r="AD17" s="47"/>
      <c r="AE17" s="47"/>
    </row>
    <row r="18" spans="1:31" ht="30" customHeight="1" x14ac:dyDescent="0.55000000000000004">
      <c r="A18" s="64"/>
      <c r="B18" s="64">
        <v>2</v>
      </c>
      <c r="C18" s="86" t="s">
        <v>45</v>
      </c>
      <c r="D18" s="87"/>
      <c r="E18" s="88"/>
      <c r="F18" s="89" t="s">
        <v>119</v>
      </c>
      <c r="G18" s="90"/>
      <c r="H18" s="91"/>
      <c r="I18" s="92" t="s">
        <v>120</v>
      </c>
      <c r="J18" s="93"/>
      <c r="K18" s="94"/>
      <c r="L18" s="95" t="s">
        <v>135</v>
      </c>
      <c r="M18" s="96"/>
      <c r="N18" s="97"/>
      <c r="O18" s="69" t="s">
        <v>130</v>
      </c>
      <c r="P18" s="70"/>
      <c r="Q18" s="71"/>
      <c r="X18" s="39">
        <f>C19+D19+F19+G19+I19+J19+L19+M19+O19+P19+R19+S19+U19+V19</f>
        <v>24</v>
      </c>
      <c r="Y18" s="34">
        <f>C19+F19+I19+L19+O19+R19+U19</f>
        <v>16</v>
      </c>
      <c r="Z18" s="74">
        <v>6</v>
      </c>
      <c r="AA18" s="72">
        <v>8</v>
      </c>
      <c r="AB18" s="73">
        <f>Y18/X18</f>
        <v>0.66666666666666663</v>
      </c>
      <c r="AC18" s="45">
        <f>F19+G19+I19+J19</f>
        <v>8</v>
      </c>
      <c r="AD18" s="45">
        <f>C19+D19</f>
        <v>6</v>
      </c>
      <c r="AE18" s="45">
        <f>X18-AC18-AD18</f>
        <v>10</v>
      </c>
    </row>
    <row r="19" spans="1:31" x14ac:dyDescent="0.55000000000000004">
      <c r="A19" s="64"/>
      <c r="B19" s="64"/>
      <c r="C19" s="13">
        <v>0</v>
      </c>
      <c r="D19" s="13">
        <v>6</v>
      </c>
      <c r="E19" s="13">
        <v>6</v>
      </c>
      <c r="F19" s="9">
        <v>4</v>
      </c>
      <c r="G19" s="9">
        <v>0</v>
      </c>
      <c r="H19" s="9">
        <v>6</v>
      </c>
      <c r="I19" s="27">
        <v>4</v>
      </c>
      <c r="J19" s="27">
        <v>0</v>
      </c>
      <c r="K19" s="27">
        <v>6</v>
      </c>
      <c r="L19" s="29">
        <v>5</v>
      </c>
      <c r="M19" s="29">
        <v>1</v>
      </c>
      <c r="N19" s="29">
        <v>6</v>
      </c>
      <c r="O19" s="50">
        <v>3</v>
      </c>
      <c r="P19" s="50">
        <v>1</v>
      </c>
      <c r="Q19" s="50">
        <v>6</v>
      </c>
      <c r="X19" s="33"/>
      <c r="Y19" s="32"/>
      <c r="Z19" s="74"/>
      <c r="AA19" s="72"/>
      <c r="AB19" s="73"/>
      <c r="AC19" s="47"/>
      <c r="AD19" s="47"/>
      <c r="AE19" s="47"/>
    </row>
    <row r="20" spans="1:31" ht="30" customHeight="1" x14ac:dyDescent="0.55000000000000004">
      <c r="A20" s="64">
        <v>5</v>
      </c>
      <c r="B20" s="64">
        <v>1</v>
      </c>
      <c r="C20" s="65" t="s">
        <v>124</v>
      </c>
      <c r="D20" s="65"/>
      <c r="E20" s="65"/>
      <c r="F20" s="65" t="s">
        <v>46</v>
      </c>
      <c r="G20" s="65"/>
      <c r="H20" s="65"/>
      <c r="I20" s="81" t="s">
        <v>41</v>
      </c>
      <c r="J20" s="82"/>
      <c r="K20" s="83"/>
      <c r="L20" s="69" t="s">
        <v>44</v>
      </c>
      <c r="M20" s="70"/>
      <c r="N20" s="70"/>
      <c r="O20" s="85" t="s">
        <v>137</v>
      </c>
      <c r="P20" s="85"/>
      <c r="Q20" s="85"/>
      <c r="R20" s="63"/>
      <c r="S20" s="63"/>
      <c r="T20" s="63"/>
      <c r="U20" s="63"/>
      <c r="V20" s="63"/>
      <c r="W20" s="63"/>
      <c r="X20" s="53">
        <f>C21+D21+F21+G21+I21+J21+L21+M21+O21+P21+R21+S21+U21+V21</f>
        <v>30</v>
      </c>
      <c r="Y20" s="34">
        <f>C21+F21+I21+L21+O21+R21+U21</f>
        <v>10</v>
      </c>
      <c r="Z20" s="74">
        <v>1</v>
      </c>
      <c r="AA20" s="72">
        <v>8</v>
      </c>
      <c r="AB20" s="73">
        <f>Y20/X20</f>
        <v>0.33333333333333331</v>
      </c>
      <c r="AC20" s="45"/>
      <c r="AD20" s="45">
        <f>C21+D21+F21+G21</f>
        <v>18</v>
      </c>
      <c r="AE20" s="45">
        <f>X20-AC20-AD20</f>
        <v>12</v>
      </c>
    </row>
    <row r="21" spans="1:31" x14ac:dyDescent="0.55000000000000004">
      <c r="A21" s="64"/>
      <c r="B21" s="64"/>
      <c r="C21" s="14">
        <v>0</v>
      </c>
      <c r="D21" s="14">
        <v>4</v>
      </c>
      <c r="E21" s="14">
        <v>8</v>
      </c>
      <c r="F21" s="14">
        <v>0</v>
      </c>
      <c r="G21" s="14">
        <v>14</v>
      </c>
      <c r="H21" s="14">
        <v>0</v>
      </c>
      <c r="I21" s="28">
        <v>4</v>
      </c>
      <c r="J21" s="28">
        <v>0</v>
      </c>
      <c r="K21" s="28">
        <v>6</v>
      </c>
      <c r="L21" s="28">
        <v>3</v>
      </c>
      <c r="M21" s="28">
        <v>1</v>
      </c>
      <c r="N21" s="49">
        <v>6</v>
      </c>
      <c r="O21" s="51">
        <v>3</v>
      </c>
      <c r="P21" s="51">
        <v>1</v>
      </c>
      <c r="Q21" s="51">
        <v>6</v>
      </c>
      <c r="R21" s="35"/>
      <c r="S21" s="35"/>
      <c r="T21" s="35"/>
      <c r="U21" s="35"/>
      <c r="V21" s="35"/>
      <c r="W21" s="35"/>
      <c r="X21" s="54"/>
      <c r="Y21" s="34"/>
      <c r="Z21" s="74"/>
      <c r="AA21" s="72"/>
      <c r="AB21" s="73"/>
      <c r="AC21" s="47"/>
      <c r="AD21" s="47"/>
      <c r="AE21" s="47"/>
    </row>
    <row r="22" spans="1:31" ht="30" customHeight="1" x14ac:dyDescent="0.55000000000000004">
      <c r="A22" s="64"/>
      <c r="B22" s="64">
        <v>2</v>
      </c>
      <c r="C22" s="65" t="s">
        <v>125</v>
      </c>
      <c r="D22" s="65"/>
      <c r="E22" s="65"/>
      <c r="F22" s="66" t="s">
        <v>116</v>
      </c>
      <c r="G22" s="67"/>
      <c r="H22" s="68"/>
      <c r="I22" s="69" t="s">
        <v>47</v>
      </c>
      <c r="J22" s="70"/>
      <c r="K22" s="71"/>
      <c r="L22" s="69" t="s">
        <v>133</v>
      </c>
      <c r="M22" s="70"/>
      <c r="N22" s="70"/>
      <c r="O22" s="84" t="s">
        <v>136</v>
      </c>
      <c r="P22" s="84"/>
      <c r="Q22" s="84"/>
      <c r="R22" s="63"/>
      <c r="S22" s="63"/>
      <c r="T22" s="63"/>
      <c r="U22" s="63"/>
      <c r="V22" s="63"/>
      <c r="W22" s="63"/>
      <c r="X22" s="53">
        <f>C23+D23+F23+G23+I23+J23+L23+M23+O23+P23+R23+S23+U23+V23</f>
        <v>24</v>
      </c>
      <c r="Y22" s="34">
        <f>C23+F23+I23+L23+O23+R23+U23</f>
        <v>14</v>
      </c>
      <c r="Z22" s="74">
        <v>1</v>
      </c>
      <c r="AA22" s="72">
        <v>8</v>
      </c>
      <c r="AB22" s="73">
        <f>Y22/X22</f>
        <v>0.58333333333333337</v>
      </c>
      <c r="AC22" s="47"/>
      <c r="AD22" s="45">
        <f>C23+D23</f>
        <v>6</v>
      </c>
      <c r="AE22" s="45">
        <f>X22-AC22-AD22</f>
        <v>18</v>
      </c>
    </row>
    <row r="23" spans="1:31" x14ac:dyDescent="0.55000000000000004">
      <c r="A23" s="64"/>
      <c r="B23" s="64"/>
      <c r="C23" s="14">
        <v>0</v>
      </c>
      <c r="D23" s="14">
        <v>6</v>
      </c>
      <c r="E23" s="14">
        <v>8</v>
      </c>
      <c r="F23" s="12">
        <v>3</v>
      </c>
      <c r="G23" s="12">
        <v>1</v>
      </c>
      <c r="H23" s="12">
        <v>6</v>
      </c>
      <c r="I23" s="28">
        <v>3</v>
      </c>
      <c r="J23" s="28">
        <v>1</v>
      </c>
      <c r="K23" s="28">
        <v>6</v>
      </c>
      <c r="L23" s="28">
        <v>3</v>
      </c>
      <c r="M23" s="28">
        <v>1</v>
      </c>
      <c r="N23" s="49">
        <v>6</v>
      </c>
      <c r="O23" s="52">
        <v>5</v>
      </c>
      <c r="P23" s="52">
        <v>1</v>
      </c>
      <c r="Q23" s="52">
        <v>6</v>
      </c>
      <c r="R23" s="35"/>
      <c r="S23" s="35"/>
      <c r="T23" s="35"/>
      <c r="U23" s="35"/>
      <c r="V23" s="35"/>
      <c r="W23" s="35"/>
      <c r="X23" s="54"/>
      <c r="Y23" s="34"/>
      <c r="Z23" s="74"/>
      <c r="AA23" s="72"/>
      <c r="AB23" s="73"/>
      <c r="AC23" s="47"/>
      <c r="AD23" s="47"/>
      <c r="AE23" s="47"/>
    </row>
    <row r="24" spans="1:31" x14ac:dyDescent="0.55000000000000004">
      <c r="W24" s="55" t="s">
        <v>110</v>
      </c>
      <c r="X24" s="55">
        <f>SUM(X4:X22)</f>
        <v>262</v>
      </c>
      <c r="AC24" s="48">
        <f>SUM(AC4:AC23)</f>
        <v>160</v>
      </c>
      <c r="AD24" s="48">
        <f>SUM(AD4:AD23)</f>
        <v>34</v>
      </c>
      <c r="AE24" s="48">
        <f>SUM(AE4:AE23)</f>
        <v>68</v>
      </c>
    </row>
    <row r="25" spans="1:31" ht="14.7" thickBot="1" x14ac:dyDescent="0.6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31" ht="14.7" thickBot="1" x14ac:dyDescent="0.6">
      <c r="B26" s="75" t="s">
        <v>48</v>
      </c>
      <c r="C26" s="76"/>
      <c r="D26" s="76"/>
      <c r="E26" s="76"/>
      <c r="F26" s="76"/>
      <c r="G26" s="76"/>
      <c r="H26" s="76"/>
      <c r="I26" s="76"/>
      <c r="J26" s="76"/>
      <c r="K26" s="77"/>
    </row>
    <row r="27" spans="1:31" x14ac:dyDescent="0.55000000000000004">
      <c r="B27" s="78" t="s">
        <v>49</v>
      </c>
      <c r="C27" s="79"/>
      <c r="D27" s="79"/>
      <c r="E27" s="79"/>
      <c r="F27" s="79"/>
      <c r="G27" s="79"/>
      <c r="H27" s="79"/>
      <c r="I27" s="79"/>
      <c r="J27" s="80"/>
      <c r="K27" s="15">
        <f>SUM(X4:X23)</f>
        <v>262</v>
      </c>
      <c r="L27" s="2"/>
      <c r="M27" s="2"/>
      <c r="N27" s="2"/>
      <c r="T27" s="3"/>
      <c r="U27" s="3"/>
      <c r="V27" s="3"/>
      <c r="W27" s="3"/>
    </row>
    <row r="28" spans="1:31" x14ac:dyDescent="0.55000000000000004">
      <c r="B28" s="57" t="s">
        <v>50</v>
      </c>
      <c r="C28" s="58"/>
      <c r="D28" s="58"/>
      <c r="E28" s="58"/>
      <c r="F28" s="58"/>
      <c r="G28" s="58"/>
      <c r="H28" s="58"/>
      <c r="I28" s="58"/>
      <c r="J28" s="59"/>
      <c r="K28" s="16">
        <f>K27*15-210</f>
        <v>3720</v>
      </c>
      <c r="L28" s="2"/>
      <c r="M28" s="2"/>
      <c r="N28" s="2"/>
      <c r="O28" s="2"/>
      <c r="Q28" s="3"/>
      <c r="R28" s="3"/>
      <c r="S28" s="3"/>
      <c r="T28" s="3"/>
      <c r="U28" s="3"/>
      <c r="V28" s="3"/>
      <c r="W28" s="3"/>
    </row>
    <row r="29" spans="1:31" ht="14.7" thickBot="1" x14ac:dyDescent="0.6">
      <c r="B29" s="60" t="s">
        <v>51</v>
      </c>
      <c r="C29" s="61"/>
      <c r="D29" s="61"/>
      <c r="E29" s="61"/>
      <c r="F29" s="61"/>
      <c r="G29" s="61"/>
      <c r="H29" s="61"/>
      <c r="I29" s="61"/>
      <c r="J29" s="62"/>
      <c r="K29" s="17">
        <f>K28+210</f>
        <v>3930</v>
      </c>
      <c r="L29" s="2"/>
      <c r="M29" s="2"/>
      <c r="O29" s="2"/>
      <c r="Q29" s="4"/>
      <c r="R29" s="3"/>
      <c r="S29" s="3"/>
      <c r="T29" s="3"/>
      <c r="U29" s="3"/>
      <c r="V29" s="3"/>
      <c r="W29" s="3"/>
    </row>
    <row r="30" spans="1:31" ht="17.399999999999999" x14ac:dyDescent="0.55000000000000004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Y30" s="40"/>
      <c r="Z30" s="40" t="s">
        <v>17</v>
      </c>
    </row>
    <row r="31" spans="1:31" x14ac:dyDescent="0.55000000000000004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Y31" s="41"/>
      <c r="Z31" s="41"/>
    </row>
    <row r="32" spans="1:31" x14ac:dyDescent="0.55000000000000004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Y32" s="40"/>
      <c r="Z32" s="40"/>
    </row>
    <row r="33" spans="2:25" x14ac:dyDescent="0.55000000000000004">
      <c r="B33" s="18" t="s">
        <v>52</v>
      </c>
      <c r="C33" s="20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  <c r="Y33" s="1"/>
    </row>
    <row r="34" spans="2:25" ht="15.3" x14ac:dyDescent="0.55000000000000004">
      <c r="B34" s="6" t="s">
        <v>113</v>
      </c>
      <c r="C34" s="20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2"/>
      <c r="P34" s="6"/>
      <c r="Q34" s="6" t="s">
        <v>122</v>
      </c>
      <c r="R34" s="6" t="s">
        <v>123</v>
      </c>
      <c r="S34" s="6" t="s">
        <v>138</v>
      </c>
    </row>
    <row r="35" spans="2:25" x14ac:dyDescent="0.55000000000000004">
      <c r="B35" s="6" t="s">
        <v>112</v>
      </c>
      <c r="C35" s="20"/>
      <c r="D35" s="2"/>
      <c r="E35" s="2"/>
      <c r="F35" s="2"/>
      <c r="G35" s="2"/>
      <c r="H35" s="2"/>
      <c r="I35" s="2"/>
      <c r="J35" s="2"/>
      <c r="K35" s="2"/>
      <c r="L35" s="2"/>
      <c r="M35" s="2"/>
      <c r="O35" s="144" t="s">
        <v>121</v>
      </c>
      <c r="P35" s="144"/>
      <c r="Q35" s="6">
        <f>O11+P11+R11+S11+R13+S13+I21+J21+O17+P17+R17+S17+R15+S15+L19+M19+O19+P19+L23+M23+O23+P23+L21+M21+F23+G23+I23+J23+O21+P21</f>
        <v>68</v>
      </c>
      <c r="R35" s="25">
        <f>100*Q35/X24</f>
        <v>25.954198473282442</v>
      </c>
      <c r="S35" s="26">
        <f>100*(X24-AC24)/X24</f>
        <v>38.931297709923662</v>
      </c>
    </row>
    <row r="36" spans="2:25" x14ac:dyDescent="0.55000000000000004">
      <c r="B36" s="6" t="s">
        <v>115</v>
      </c>
      <c r="C36" s="20"/>
      <c r="D36" s="2"/>
      <c r="E36" s="2"/>
      <c r="F36" s="2"/>
      <c r="G36" s="2"/>
      <c r="H36" s="2"/>
      <c r="I36" s="2"/>
      <c r="J36" s="2"/>
      <c r="K36" s="2"/>
      <c r="L36" s="2"/>
      <c r="M36" s="2"/>
      <c r="O36" s="145" t="s">
        <v>141</v>
      </c>
      <c r="P36" s="145"/>
      <c r="Q36" s="6">
        <f>X24-Q35</f>
        <v>194</v>
      </c>
      <c r="R36" s="26">
        <f>100*Q36/X24</f>
        <v>74.045801526717554</v>
      </c>
      <c r="S36" s="26">
        <f>100*AC24/X24</f>
        <v>61.068702290076338</v>
      </c>
    </row>
    <row r="37" spans="2:25" x14ac:dyDescent="0.55000000000000004">
      <c r="B37" s="6" t="s">
        <v>114</v>
      </c>
      <c r="C37" s="2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44" t="s">
        <v>110</v>
      </c>
      <c r="P37" s="144"/>
      <c r="Q37" s="6">
        <f>Q36+Q35</f>
        <v>262</v>
      </c>
      <c r="R37" s="6"/>
      <c r="S37" s="6"/>
    </row>
    <row r="38" spans="2:25" x14ac:dyDescent="0.55000000000000004">
      <c r="B38" s="19" t="s">
        <v>53</v>
      </c>
      <c r="C38" s="2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"/>
      <c r="Q38" s="6"/>
      <c r="R38" s="6"/>
      <c r="S38" s="6"/>
    </row>
    <row r="39" spans="2:25" x14ac:dyDescent="0.55000000000000004">
      <c r="B39" s="19" t="s">
        <v>54</v>
      </c>
      <c r="C39" s="2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6"/>
      <c r="R39" s="6"/>
      <c r="S39" s="26"/>
    </row>
    <row r="40" spans="2:25" x14ac:dyDescent="0.55000000000000004">
      <c r="B40" s="19" t="s">
        <v>55</v>
      </c>
      <c r="C40" s="2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"/>
      <c r="Q40" s="6"/>
      <c r="R40" s="6"/>
      <c r="S40" s="26"/>
    </row>
    <row r="41" spans="2:25" x14ac:dyDescent="0.55000000000000004">
      <c r="B41" s="18" t="s">
        <v>56</v>
      </c>
      <c r="C41" s="2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6"/>
      <c r="Q41" s="6"/>
      <c r="R41" s="6"/>
      <c r="S41" s="6"/>
    </row>
    <row r="42" spans="2:25" x14ac:dyDescent="0.55000000000000004">
      <c r="B42" s="18" t="s">
        <v>57</v>
      </c>
      <c r="C42" s="2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25" x14ac:dyDescent="0.55000000000000004">
      <c r="B43" s="19" t="s">
        <v>58</v>
      </c>
      <c r="C43" s="2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25" x14ac:dyDescent="0.55000000000000004">
      <c r="B44" s="19" t="s">
        <v>59</v>
      </c>
      <c r="C44" s="2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25" x14ac:dyDescent="0.55000000000000004">
      <c r="B45" s="19" t="s">
        <v>60</v>
      </c>
      <c r="C45" s="2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25" x14ac:dyDescent="0.55000000000000004">
      <c r="B46" s="19" t="s">
        <v>61</v>
      </c>
      <c r="C46" s="2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25" x14ac:dyDescent="0.55000000000000004">
      <c r="B47" s="19" t="s">
        <v>62</v>
      </c>
      <c r="C47" s="20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25" x14ac:dyDescent="0.55000000000000004">
      <c r="B48" s="19" t="s">
        <v>63</v>
      </c>
      <c r="C48" s="2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x14ac:dyDescent="0.55000000000000004">
      <c r="B49" s="19" t="s">
        <v>64</v>
      </c>
      <c r="C49" s="2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x14ac:dyDescent="0.55000000000000004">
      <c r="B50" s="19" t="s">
        <v>65</v>
      </c>
      <c r="C50" s="2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x14ac:dyDescent="0.55000000000000004">
      <c r="B51" s="19" t="s">
        <v>66</v>
      </c>
      <c r="C51" s="2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x14ac:dyDescent="0.55000000000000004">
      <c r="B52" s="19" t="s">
        <v>67</v>
      </c>
      <c r="C52" s="2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x14ac:dyDescent="0.55000000000000004">
      <c r="B53" s="19" t="s">
        <v>68</v>
      </c>
      <c r="C53" s="2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x14ac:dyDescent="0.55000000000000004">
      <c r="B54" s="19" t="s">
        <v>69</v>
      </c>
      <c r="C54" s="2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x14ac:dyDescent="0.55000000000000004">
      <c r="B55" s="19" t="s">
        <v>70</v>
      </c>
      <c r="C55" s="2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x14ac:dyDescent="0.55000000000000004">
      <c r="B56" s="19" t="s">
        <v>71</v>
      </c>
      <c r="C56" s="2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x14ac:dyDescent="0.55000000000000004">
      <c r="B57" s="19" t="s">
        <v>72</v>
      </c>
      <c r="C57" s="20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x14ac:dyDescent="0.55000000000000004">
      <c r="B58" s="19" t="s">
        <v>73</v>
      </c>
      <c r="C58" s="2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x14ac:dyDescent="0.55000000000000004">
      <c r="B59" s="19" t="s">
        <v>74</v>
      </c>
      <c r="C59" s="2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x14ac:dyDescent="0.55000000000000004">
      <c r="B60" s="19" t="s">
        <v>75</v>
      </c>
      <c r="C60" s="2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x14ac:dyDescent="0.55000000000000004">
      <c r="B61" s="19" t="s">
        <v>76</v>
      </c>
      <c r="C61" s="2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x14ac:dyDescent="0.55000000000000004">
      <c r="B62" s="19" t="s">
        <v>77</v>
      </c>
      <c r="C62" s="2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x14ac:dyDescent="0.55000000000000004">
      <c r="B63" s="19" t="s">
        <v>78</v>
      </c>
      <c r="C63" s="2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x14ac:dyDescent="0.55000000000000004">
      <c r="B64" s="19" t="s">
        <v>79</v>
      </c>
      <c r="C64" s="2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x14ac:dyDescent="0.55000000000000004">
      <c r="B65" s="19" t="s">
        <v>80</v>
      </c>
      <c r="C65" s="2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x14ac:dyDescent="0.55000000000000004">
      <c r="B66" s="19" t="s">
        <v>81</v>
      </c>
      <c r="C66" s="2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x14ac:dyDescent="0.55000000000000004">
      <c r="B67" s="19" t="s">
        <v>82</v>
      </c>
      <c r="C67" s="2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x14ac:dyDescent="0.55000000000000004">
      <c r="B68" s="19" t="s">
        <v>83</v>
      </c>
      <c r="C68" s="2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x14ac:dyDescent="0.55000000000000004">
      <c r="B69" s="19" t="s">
        <v>84</v>
      </c>
      <c r="C69" s="2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x14ac:dyDescent="0.55000000000000004">
      <c r="B70" s="19" t="s">
        <v>85</v>
      </c>
      <c r="C70" s="2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5" x14ac:dyDescent="0.55000000000000004">
      <c r="B71" s="19" t="s">
        <v>86</v>
      </c>
      <c r="C71" s="2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x14ac:dyDescent="0.55000000000000004">
      <c r="B72" s="19" t="s">
        <v>87</v>
      </c>
      <c r="C72" s="2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x14ac:dyDescent="0.55000000000000004">
      <c r="B73" s="19" t="s">
        <v>117</v>
      </c>
      <c r="C73" s="2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x14ac:dyDescent="0.55000000000000004">
      <c r="B74" s="19" t="s">
        <v>88</v>
      </c>
      <c r="C74" s="2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2:15" x14ac:dyDescent="0.55000000000000004">
      <c r="B75" s="19" t="s">
        <v>89</v>
      </c>
      <c r="C75" s="20"/>
      <c r="D75" s="2"/>
    </row>
    <row r="76" spans="2:15" x14ac:dyDescent="0.55000000000000004">
      <c r="B76" s="19" t="s">
        <v>90</v>
      </c>
      <c r="C76" s="20"/>
      <c r="D76" s="2"/>
    </row>
    <row r="77" spans="2:15" x14ac:dyDescent="0.55000000000000004">
      <c r="B77" s="19" t="s">
        <v>91</v>
      </c>
      <c r="C77" s="21"/>
    </row>
    <row r="78" spans="2:15" x14ac:dyDescent="0.55000000000000004">
      <c r="B78" s="19" t="s">
        <v>92</v>
      </c>
      <c r="C78" s="21"/>
    </row>
    <row r="79" spans="2:15" x14ac:dyDescent="0.55000000000000004">
      <c r="B79" s="19" t="s">
        <v>93</v>
      </c>
      <c r="C79" s="21"/>
    </row>
    <row r="80" spans="2:15" x14ac:dyDescent="0.55000000000000004">
      <c r="B80" s="19" t="s">
        <v>94</v>
      </c>
      <c r="C80" s="21"/>
    </row>
    <row r="81" spans="2:3" x14ac:dyDescent="0.55000000000000004">
      <c r="B81" s="19" t="s">
        <v>95</v>
      </c>
      <c r="C81" s="21"/>
    </row>
    <row r="82" spans="2:3" x14ac:dyDescent="0.55000000000000004">
      <c r="B82" s="19" t="s">
        <v>96</v>
      </c>
      <c r="C82" s="21"/>
    </row>
    <row r="83" spans="2:3" x14ac:dyDescent="0.55000000000000004">
      <c r="B83" s="19" t="s">
        <v>97</v>
      </c>
      <c r="C83" s="21"/>
    </row>
    <row r="84" spans="2:3" x14ac:dyDescent="0.55000000000000004">
      <c r="B84" s="19" t="s">
        <v>98</v>
      </c>
      <c r="C84" s="21"/>
    </row>
    <row r="85" spans="2:3" x14ac:dyDescent="0.55000000000000004">
      <c r="B85" s="19" t="s">
        <v>99</v>
      </c>
      <c r="C85" s="21"/>
    </row>
    <row r="86" spans="2:3" x14ac:dyDescent="0.55000000000000004">
      <c r="B86" s="19" t="s">
        <v>100</v>
      </c>
      <c r="C86" s="21"/>
    </row>
    <row r="87" spans="2:3" x14ac:dyDescent="0.55000000000000004">
      <c r="B87" s="19" t="s">
        <v>101</v>
      </c>
      <c r="C87" s="21"/>
    </row>
    <row r="88" spans="2:3" x14ac:dyDescent="0.55000000000000004">
      <c r="B88" s="19" t="s">
        <v>102</v>
      </c>
      <c r="C88" s="21"/>
    </row>
    <row r="89" spans="2:3" x14ac:dyDescent="0.55000000000000004">
      <c r="B89" s="19" t="s">
        <v>103</v>
      </c>
      <c r="C89" s="21"/>
    </row>
    <row r="90" spans="2:3" x14ac:dyDescent="0.55000000000000004">
      <c r="B90" s="19" t="s">
        <v>104</v>
      </c>
      <c r="C90" s="21"/>
    </row>
    <row r="91" spans="2:3" x14ac:dyDescent="0.55000000000000004">
      <c r="B91" s="19" t="s">
        <v>105</v>
      </c>
      <c r="C91" s="21"/>
    </row>
    <row r="92" spans="2:3" x14ac:dyDescent="0.55000000000000004">
      <c r="B92" s="21"/>
      <c r="C92" s="21"/>
    </row>
    <row r="93" spans="2:3" x14ac:dyDescent="0.55000000000000004">
      <c r="B93" s="21"/>
      <c r="C93" s="21"/>
    </row>
    <row r="94" spans="2:3" x14ac:dyDescent="0.55000000000000004">
      <c r="B94" s="21"/>
      <c r="C94" s="21"/>
    </row>
    <row r="95" spans="2:3" x14ac:dyDescent="0.55000000000000004">
      <c r="B95" s="21"/>
      <c r="C95" s="21"/>
    </row>
    <row r="96" spans="2:3" x14ac:dyDescent="0.55000000000000004">
      <c r="B96" s="21"/>
      <c r="C96" s="21"/>
    </row>
    <row r="97" spans="2:3" x14ac:dyDescent="0.55000000000000004">
      <c r="B97" s="21"/>
      <c r="C97" s="21"/>
    </row>
    <row r="98" spans="2:3" x14ac:dyDescent="0.55000000000000004">
      <c r="B98" s="21"/>
      <c r="C98" s="21"/>
    </row>
    <row r="99" spans="2:3" x14ac:dyDescent="0.55000000000000004">
      <c r="B99" s="21"/>
      <c r="C99" s="21"/>
    </row>
    <row r="100" spans="2:3" x14ac:dyDescent="0.55000000000000004">
      <c r="B100" s="21"/>
      <c r="C100" s="21"/>
    </row>
    <row r="101" spans="2:3" x14ac:dyDescent="0.55000000000000004">
      <c r="B101" s="21"/>
      <c r="C101" s="21"/>
    </row>
    <row r="102" spans="2:3" x14ac:dyDescent="0.55000000000000004">
      <c r="B102" s="21"/>
      <c r="C102" s="21"/>
    </row>
    <row r="103" spans="2:3" x14ac:dyDescent="0.55000000000000004">
      <c r="B103" s="21"/>
      <c r="C103" s="21"/>
    </row>
    <row r="104" spans="2:3" x14ac:dyDescent="0.55000000000000004">
      <c r="B104" s="21"/>
      <c r="C104" s="21"/>
    </row>
    <row r="105" spans="2:3" x14ac:dyDescent="0.55000000000000004">
      <c r="B105" s="21"/>
      <c r="C105" s="21"/>
    </row>
    <row r="106" spans="2:3" x14ac:dyDescent="0.55000000000000004">
      <c r="B106" s="21"/>
      <c r="C106" s="21"/>
    </row>
    <row r="107" spans="2:3" x14ac:dyDescent="0.55000000000000004">
      <c r="B107" s="21"/>
      <c r="C107" s="21"/>
    </row>
    <row r="108" spans="2:3" x14ac:dyDescent="0.55000000000000004">
      <c r="B108" s="21"/>
      <c r="C108" s="21"/>
    </row>
    <row r="109" spans="2:3" x14ac:dyDescent="0.55000000000000004">
      <c r="B109" s="21"/>
      <c r="C109" s="21"/>
    </row>
    <row r="110" spans="2:3" x14ac:dyDescent="0.55000000000000004">
      <c r="B110" s="21"/>
      <c r="C110" s="21"/>
    </row>
    <row r="111" spans="2:3" x14ac:dyDescent="0.55000000000000004">
      <c r="B111" s="21"/>
      <c r="C111" s="21"/>
    </row>
    <row r="112" spans="2:3" x14ac:dyDescent="0.55000000000000004">
      <c r="B112" s="21"/>
      <c r="C112" s="21"/>
    </row>
    <row r="113" spans="2:3" x14ac:dyDescent="0.55000000000000004">
      <c r="B113" s="21"/>
      <c r="C113" s="21"/>
    </row>
    <row r="114" spans="2:3" x14ac:dyDescent="0.55000000000000004">
      <c r="B114" s="21"/>
      <c r="C114" s="21"/>
    </row>
    <row r="115" spans="2:3" x14ac:dyDescent="0.55000000000000004">
      <c r="B115" s="21"/>
      <c r="C115" s="21"/>
    </row>
    <row r="116" spans="2:3" x14ac:dyDescent="0.55000000000000004">
      <c r="B116" s="21"/>
      <c r="C116" s="21"/>
    </row>
    <row r="117" spans="2:3" x14ac:dyDescent="0.55000000000000004">
      <c r="B117" s="21"/>
      <c r="C117" s="21"/>
    </row>
    <row r="118" spans="2:3" x14ac:dyDescent="0.55000000000000004">
      <c r="B118" s="21"/>
      <c r="C118" s="21"/>
    </row>
  </sheetData>
  <mergeCells count="125">
    <mergeCell ref="O35:P35"/>
    <mergeCell ref="O36:P36"/>
    <mergeCell ref="O37:P37"/>
    <mergeCell ref="A1:X1"/>
    <mergeCell ref="F4:H4"/>
    <mergeCell ref="L6:N6"/>
    <mergeCell ref="L8:N8"/>
    <mergeCell ref="R8:T8"/>
    <mergeCell ref="I10:K10"/>
    <mergeCell ref="O12:Q12"/>
    <mergeCell ref="U12:W12"/>
    <mergeCell ref="U6:W6"/>
    <mergeCell ref="R4:T4"/>
    <mergeCell ref="C2:E2"/>
    <mergeCell ref="F2:H2"/>
    <mergeCell ref="I2:K2"/>
    <mergeCell ref="L2:N2"/>
    <mergeCell ref="O2:Q2"/>
    <mergeCell ref="C3:W3"/>
    <mergeCell ref="A4:A7"/>
    <mergeCell ref="B4:B5"/>
    <mergeCell ref="C4:E4"/>
    <mergeCell ref="C14:E14"/>
    <mergeCell ref="I4:K4"/>
    <mergeCell ref="L4:N4"/>
    <mergeCell ref="O4:Q4"/>
    <mergeCell ref="U4:W4"/>
    <mergeCell ref="R2:T2"/>
    <mergeCell ref="Z4:Z5"/>
    <mergeCell ref="AB4:AB5"/>
    <mergeCell ref="B6:B7"/>
    <mergeCell ref="C6:E6"/>
    <mergeCell ref="F6:H6"/>
    <mergeCell ref="I6:K6"/>
    <mergeCell ref="A12:A15"/>
    <mergeCell ref="B12:B13"/>
    <mergeCell ref="C12:E12"/>
    <mergeCell ref="F12:H12"/>
    <mergeCell ref="L12:N12"/>
    <mergeCell ref="R10:T10"/>
    <mergeCell ref="U10:W10"/>
    <mergeCell ref="Z10:Z11"/>
    <mergeCell ref="AA10:AA11"/>
    <mergeCell ref="B10:B11"/>
    <mergeCell ref="C10:E10"/>
    <mergeCell ref="I12:K12"/>
    <mergeCell ref="F10:H10"/>
    <mergeCell ref="L10:N10"/>
    <mergeCell ref="Z12:Z13"/>
    <mergeCell ref="AA12:AA13"/>
    <mergeCell ref="A8:A11"/>
    <mergeCell ref="B8:B9"/>
    <mergeCell ref="C8:E8"/>
    <mergeCell ref="F8:H8"/>
    <mergeCell ref="AA14:AA15"/>
    <mergeCell ref="AB14:AB15"/>
    <mergeCell ref="F14:H14"/>
    <mergeCell ref="O8:Q8"/>
    <mergeCell ref="O6:Q6"/>
    <mergeCell ref="R6:T6"/>
    <mergeCell ref="Z6:Z7"/>
    <mergeCell ref="AB10:AB11"/>
    <mergeCell ref="O10:Q10"/>
    <mergeCell ref="AB12:AB13"/>
    <mergeCell ref="I8:K8"/>
    <mergeCell ref="U8:W8"/>
    <mergeCell ref="Z8:Z9"/>
    <mergeCell ref="AA8:AA9"/>
    <mergeCell ref="AB8:AB9"/>
    <mergeCell ref="AA6:AA7"/>
    <mergeCell ref="AB6:AB7"/>
    <mergeCell ref="R14:T14"/>
    <mergeCell ref="O14:Q14"/>
    <mergeCell ref="R12:T12"/>
    <mergeCell ref="B14:B15"/>
    <mergeCell ref="C16:E16"/>
    <mergeCell ref="I14:K14"/>
    <mergeCell ref="L14:N14"/>
    <mergeCell ref="R16:T16"/>
    <mergeCell ref="Z16:Z17"/>
    <mergeCell ref="O18:Q18"/>
    <mergeCell ref="Z20:Z21"/>
    <mergeCell ref="AA20:AA21"/>
    <mergeCell ref="AB20:AB21"/>
    <mergeCell ref="A16:A19"/>
    <mergeCell ref="B16:B17"/>
    <mergeCell ref="F16:H16"/>
    <mergeCell ref="I16:K16"/>
    <mergeCell ref="L16:N16"/>
    <mergeCell ref="O16:Q16"/>
    <mergeCell ref="AA16:AA17"/>
    <mergeCell ref="AB16:AB17"/>
    <mergeCell ref="AB22:AB23"/>
    <mergeCell ref="Z22:Z23"/>
    <mergeCell ref="B26:K26"/>
    <mergeCell ref="B27:J27"/>
    <mergeCell ref="I20:K20"/>
    <mergeCell ref="Z14:Z15"/>
    <mergeCell ref="AB18:AB19"/>
    <mergeCell ref="L22:N22"/>
    <mergeCell ref="A20:A23"/>
    <mergeCell ref="B20:B21"/>
    <mergeCell ref="C20:E20"/>
    <mergeCell ref="F20:H20"/>
    <mergeCell ref="O22:Q22"/>
    <mergeCell ref="L20:N20"/>
    <mergeCell ref="R20:T20"/>
    <mergeCell ref="U20:W20"/>
    <mergeCell ref="O20:Q20"/>
    <mergeCell ref="Z18:Z19"/>
    <mergeCell ref="AA18:AA19"/>
    <mergeCell ref="B18:B19"/>
    <mergeCell ref="C18:E18"/>
    <mergeCell ref="F18:H18"/>
    <mergeCell ref="I18:K18"/>
    <mergeCell ref="L18:N18"/>
    <mergeCell ref="B28:J28"/>
    <mergeCell ref="B29:J29"/>
    <mergeCell ref="R22:T22"/>
    <mergeCell ref="U22:W22"/>
    <mergeCell ref="B22:B23"/>
    <mergeCell ref="C22:E22"/>
    <mergeCell ref="F22:H22"/>
    <mergeCell ref="I22:K22"/>
    <mergeCell ref="AA22:AA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barcelos</dc:creator>
  <cp:lastModifiedBy>Olexiy Shynkarenko</cp:lastModifiedBy>
  <dcterms:created xsi:type="dcterms:W3CDTF">2010-05-04T01:17:23Z</dcterms:created>
  <dcterms:modified xsi:type="dcterms:W3CDTF">2016-08-09T00:13:12Z</dcterms:modified>
</cp:coreProperties>
</file>